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투자\"/>
    </mc:Choice>
  </mc:AlternateContent>
  <xr:revisionPtr revIDLastSave="0" documentId="13_ncr:1_{8ECF5FEE-2947-454E-843F-11A63DFE20A8}" xr6:coauthVersionLast="47" xr6:coauthVersionMax="47" xr10:uidLastSave="{00000000-0000-0000-0000-000000000000}"/>
  <bookViews>
    <workbookView xWindow="-108" yWindow="-108" windowWidth="23256" windowHeight="12456" xr2:uid="{45A5F3DF-724F-49CB-8B88-8EF8379784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F4" i="1" l="1"/>
  <c r="I4" i="1" s="1"/>
  <c r="G4" i="1" l="1"/>
  <c r="H4" i="1" s="1"/>
  <c r="D5" i="1"/>
  <c r="E5" i="1" s="1"/>
  <c r="F5" i="1" s="1"/>
  <c r="D6" i="1" s="1"/>
  <c r="E6" i="1" s="1"/>
  <c r="F6" i="1" s="1"/>
  <c r="D7" i="1" s="1"/>
  <c r="E7" i="1" s="1"/>
  <c r="F7" i="1" s="1"/>
  <c r="I5" i="1"/>
  <c r="G5" i="1"/>
  <c r="H5" i="1" s="1"/>
  <c r="D8" i="1" l="1"/>
  <c r="E8" i="1" s="1"/>
  <c r="F8" i="1" s="1"/>
  <c r="I7" i="1"/>
  <c r="G6" i="1"/>
  <c r="I6" i="1"/>
  <c r="H6" i="1" l="1"/>
  <c r="G7" i="1"/>
  <c r="H7" i="1" s="1"/>
  <c r="D9" i="1"/>
  <c r="E9" i="1" s="1"/>
  <c r="I8" i="1"/>
  <c r="G8" i="1" l="1"/>
  <c r="H8" i="1" s="1"/>
  <c r="F9" i="1"/>
  <c r="D10" i="1" l="1"/>
  <c r="E10" i="1" s="1"/>
  <c r="F10" i="1" s="1"/>
  <c r="I9" i="1"/>
  <c r="G9" i="1"/>
  <c r="G10" i="1" l="1"/>
  <c r="H9" i="1"/>
  <c r="D11" i="1"/>
  <c r="E11" i="1" s="1"/>
  <c r="I10" i="1"/>
  <c r="F11" i="1" l="1"/>
  <c r="G11" i="1" s="1"/>
  <c r="H10" i="1"/>
  <c r="H11" i="1" l="1"/>
  <c r="D12" i="1"/>
  <c r="E12" i="1" s="1"/>
  <c r="I11" i="1"/>
  <c r="F12" i="1" l="1"/>
  <c r="D13" i="1" l="1"/>
  <c r="E13" i="1" s="1"/>
  <c r="I12" i="1"/>
  <c r="G12" i="1"/>
  <c r="H12" i="1" l="1"/>
  <c r="F13" i="1"/>
  <c r="D14" i="1" l="1"/>
  <c r="E14" i="1" s="1"/>
  <c r="I13" i="1"/>
  <c r="G13" i="1"/>
  <c r="H13" i="1" l="1"/>
  <c r="F14" i="1"/>
  <c r="D15" i="1" l="1"/>
  <c r="E15" i="1" s="1"/>
  <c r="I14" i="1"/>
  <c r="G14" i="1"/>
  <c r="H14" i="1" l="1"/>
  <c r="F15" i="1"/>
  <c r="D16" i="1" l="1"/>
  <c r="E16" i="1" s="1"/>
  <c r="I15" i="1"/>
  <c r="G15" i="1"/>
  <c r="H15" i="1" l="1"/>
  <c r="F16" i="1"/>
  <c r="D17" i="1" l="1"/>
  <c r="E17" i="1" s="1"/>
  <c r="I16" i="1"/>
  <c r="G16" i="1"/>
  <c r="H16" i="1" l="1"/>
  <c r="F17" i="1"/>
  <c r="D18" i="1" l="1"/>
  <c r="E18" i="1" s="1"/>
  <c r="I17" i="1"/>
  <c r="G17" i="1"/>
  <c r="H17" i="1" l="1"/>
  <c r="F18" i="1"/>
  <c r="D19" i="1" l="1"/>
  <c r="E19" i="1" s="1"/>
  <c r="I18" i="1"/>
  <c r="G18" i="1"/>
  <c r="H18" i="1" l="1"/>
  <c r="F19" i="1"/>
  <c r="D20" i="1" l="1"/>
  <c r="E20" i="1" s="1"/>
  <c r="I19" i="1"/>
  <c r="G19" i="1"/>
  <c r="H19" i="1" l="1"/>
  <c r="F20" i="1"/>
  <c r="D21" i="1" l="1"/>
  <c r="E21" i="1" s="1"/>
  <c r="I20" i="1"/>
  <c r="G20" i="1"/>
  <c r="H20" i="1" l="1"/>
  <c r="F21" i="1"/>
  <c r="D22" i="1" l="1"/>
  <c r="E22" i="1" s="1"/>
  <c r="I21" i="1"/>
  <c r="G21" i="1"/>
  <c r="H21" i="1" l="1"/>
  <c r="F22" i="1"/>
  <c r="D23" i="1" l="1"/>
  <c r="E23" i="1" s="1"/>
  <c r="I22" i="1"/>
  <c r="G22" i="1"/>
  <c r="H22" i="1" l="1"/>
  <c r="F23" i="1"/>
  <c r="D24" i="1" l="1"/>
  <c r="E24" i="1" s="1"/>
  <c r="I23" i="1"/>
  <c r="G23" i="1"/>
  <c r="H23" i="1" l="1"/>
  <c r="F24" i="1"/>
  <c r="D25" i="1" l="1"/>
  <c r="E25" i="1" s="1"/>
  <c r="I24" i="1"/>
  <c r="G24" i="1"/>
  <c r="H24" i="1" l="1"/>
  <c r="F25" i="1"/>
  <c r="D26" i="1" l="1"/>
  <c r="E26" i="1" s="1"/>
  <c r="I25" i="1"/>
  <c r="G25" i="1"/>
  <c r="H25" i="1" l="1"/>
  <c r="F26" i="1"/>
  <c r="D27" i="1" l="1"/>
  <c r="E27" i="1" s="1"/>
  <c r="I26" i="1"/>
  <c r="G26" i="1"/>
  <c r="H26" i="1" l="1"/>
  <c r="F27" i="1"/>
  <c r="D28" i="1" l="1"/>
  <c r="E28" i="1" s="1"/>
  <c r="I27" i="1"/>
  <c r="G27" i="1"/>
  <c r="H27" i="1" l="1"/>
  <c r="F28" i="1"/>
  <c r="D29" i="1" l="1"/>
  <c r="E29" i="1" s="1"/>
  <c r="I28" i="1"/>
  <c r="G28" i="1"/>
  <c r="H28" i="1" l="1"/>
  <c r="F29" i="1"/>
  <c r="D30" i="1" l="1"/>
  <c r="E30" i="1" s="1"/>
  <c r="I29" i="1"/>
  <c r="G29" i="1"/>
  <c r="H29" i="1" l="1"/>
  <c r="F30" i="1"/>
  <c r="D31" i="1" l="1"/>
  <c r="E31" i="1" s="1"/>
  <c r="I30" i="1"/>
  <c r="G30" i="1"/>
  <c r="H30" i="1" l="1"/>
  <c r="F31" i="1"/>
  <c r="D32" i="1" l="1"/>
  <c r="E32" i="1" s="1"/>
  <c r="I31" i="1"/>
  <c r="G31" i="1"/>
  <c r="H31" i="1" l="1"/>
  <c r="F32" i="1"/>
  <c r="G32" i="1" s="1"/>
  <c r="H32" i="1" l="1"/>
  <c r="D33" i="1"/>
  <c r="E33" i="1" s="1"/>
  <c r="F33" i="1" s="1"/>
  <c r="I33" i="1" s="1"/>
  <c r="I32" i="1"/>
  <c r="G33" i="1" l="1"/>
  <c r="H33" i="1" s="1"/>
</calcChain>
</file>

<file path=xl/sharedStrings.xml><?xml version="1.0" encoding="utf-8"?>
<sst xmlns="http://schemas.openxmlformats.org/spreadsheetml/2006/main" count="24" uniqueCount="24">
  <si>
    <t>연차</t>
  </si>
  <si>
    <t>해당 연도 배당금</t>
  </si>
  <si>
    <t>누적 배당금</t>
  </si>
  <si>
    <t>연말 포트폴리오</t>
  </si>
  <si>
    <t>배당재투자</t>
  </si>
  <si>
    <t>원금 기준 배당률</t>
    <phoneticPr fontId="3" type="noConversion"/>
  </si>
  <si>
    <t>누적 원금</t>
    <phoneticPr fontId="3" type="noConversion"/>
  </si>
  <si>
    <t>배당성장률</t>
    <phoneticPr fontId="3" type="noConversion"/>
  </si>
  <si>
    <t>배당성장률
계산시 배당률</t>
    <phoneticPr fontId="3" type="noConversion"/>
  </si>
  <si>
    <t>월 저축금액</t>
    <phoneticPr fontId="3" type="noConversion"/>
  </si>
  <si>
    <t>현재배당률</t>
    <phoneticPr fontId="3" type="noConversion"/>
  </si>
  <si>
    <t>총 투자금</t>
    <phoneticPr fontId="3" type="noConversion"/>
  </si>
  <si>
    <t>초기 시드</t>
    <phoneticPr fontId="3" type="noConversion"/>
  </si>
  <si>
    <t>원금기준 배당률 60% 넘는 워런버핏이 된다</t>
    <phoneticPr fontId="3" type="noConversion"/>
  </si>
  <si>
    <t>금융종합소득세 걱정할 수 있는 2,000만원 넘는 금융부자가 된다</t>
    <phoneticPr fontId="3" type="noConversion"/>
  </si>
  <si>
    <t>월세 100만원 건물주 된다</t>
    <phoneticPr fontId="3" type="noConversion"/>
  </si>
  <si>
    <t>월세 50만원 건물주가 된다</t>
    <phoneticPr fontId="3" type="noConversion"/>
  </si>
  <si>
    <t>월 20만원 배당이 만들어진다</t>
    <phoneticPr fontId="3" type="noConversion"/>
  </si>
  <si>
    <t>월 30만원 배당이 만들어진다</t>
    <phoneticPr fontId="3" type="noConversion"/>
  </si>
  <si>
    <t>배당금이 1억을 넘겨버린다</t>
    <phoneticPr fontId="3" type="noConversion"/>
  </si>
  <si>
    <t>초기 시드 1천만원만큼 배당금이 나온다</t>
    <phoneticPr fontId="3" type="noConversion"/>
  </si>
  <si>
    <t>배당 재투자 계산기</t>
    <phoneticPr fontId="3" type="noConversion"/>
  </si>
  <si>
    <t>by. 제이드</t>
    <phoneticPr fontId="3" type="noConversion"/>
  </si>
  <si>
    <t>노란색 음영에 데이터를 변경하면 자동으로 값이 변경됨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</si>
</sst>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0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80" fontId="5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0" fontId="5" fillId="0" borderId="0" xfId="2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0" xfId="1" applyFont="1">
      <alignment vertical="center"/>
    </xf>
    <xf numFmtId="41" fontId="5" fillId="2" borderId="1" xfId="1" applyFont="1" applyFill="1" applyBorder="1">
      <alignment vertical="center"/>
    </xf>
    <xf numFmtId="3" fontId="5" fillId="0" borderId="1" xfId="0" applyNumberFormat="1" applyFont="1" applyFill="1" applyBorder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7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0" fontId="5" fillId="3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Nirmala UI Semilight" panose="020B0402040204020203" pitchFamily="34" charset="0"/>
              </a:defRPr>
            </a:pPr>
            <a:r>
              <a:rPr lang="ko-KR" altLang="en-US"/>
              <a:t>배당성장주</a:t>
            </a:r>
            <a:r>
              <a:rPr lang="en-US" altLang="ko-KR"/>
              <a:t>, </a:t>
            </a:r>
            <a:r>
              <a:rPr lang="ko-KR" altLang="en-US"/>
              <a:t>배당재투자</a:t>
            </a:r>
            <a:r>
              <a:rPr lang="en-US" altLang="ko-KR"/>
              <a:t>,</a:t>
            </a:r>
            <a:r>
              <a:rPr lang="ko-KR" altLang="en-US"/>
              <a:t> </a:t>
            </a:r>
            <a:r>
              <a:rPr lang="ko-KR"/>
              <a:t>복리의 마법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Nirmala UI Semilight" panose="020B0402040204020203" pitchFamily="34" charset="0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Sheet1!$H$3</c:f>
              <c:strCache>
                <c:ptCount val="1"/>
                <c:pt idx="0">
                  <c:v>연말 포트폴리오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Sheet1!$H$4:$H$33</c:f>
              <c:numCache>
                <c:formatCode>#,##0</c:formatCode>
                <c:ptCount val="30"/>
                <c:pt idx="0">
                  <c:v>16480000</c:v>
                </c:pt>
                <c:pt idx="1">
                  <c:v>23221840</c:v>
                </c:pt>
                <c:pt idx="2">
                  <c:v>30265168.791999999</c:v>
                </c:pt>
                <c:pt idx="3">
                  <c:v>37664448.910664558</c:v>
                </c:pt>
                <c:pt idx="4">
                  <c:v>45482829.491316661</c:v>
                </c:pt>
                <c:pt idx="5">
                  <c:v>53793188.894585043</c:v>
                </c:pt>
                <c:pt idx="6">
                  <c:v>62679612.333029449</c:v>
                </c:pt>
                <c:pt idx="7">
                  <c:v>72239124.768399566</c:v>
                </c:pt>
                <c:pt idx="8">
                  <c:v>82583719.214365035</c:v>
                </c:pt>
                <c:pt idx="9">
                  <c:v>93842739.158730894</c:v>
                </c:pt>
                <c:pt idx="10">
                  <c:v>106165688.26760533</c:v>
                </c:pt>
                <c:pt idx="11">
                  <c:v>119725558.71666834</c:v>
                </c:pt>
                <c:pt idx="12">
                  <c:v>134722792.98946199</c:v>
                </c:pt>
                <c:pt idx="13">
                  <c:v>151390024.60072404</c:v>
                </c:pt>
                <c:pt idx="14">
                  <c:v>169997783.43697244</c:v>
                </c:pt>
                <c:pt idx="15">
                  <c:v>190861404.74128881</c:v>
                </c:pt>
                <c:pt idx="16">
                  <c:v>214349452.12663239</c:v>
                </c:pt>
                <c:pt idx="17">
                  <c:v>240894061.41106039</c:v>
                </c:pt>
                <c:pt idx="18">
                  <c:v>271003743.68303424</c:v>
                </c:pt>
                <c:pt idx="19">
                  <c:v>305279367.67417848</c:v>
                </c:pt>
                <c:pt idx="20">
                  <c:v>344434295.23645413</c:v>
                </c:pt>
                <c:pt idx="21">
                  <c:v>389320002.52433228</c:v>
                </c:pt>
                <c:pt idx="22">
                  <c:v>440959033.70734465</c:v>
                </c:pt>
                <c:pt idx="23">
                  <c:v>500587881.58397806</c:v>
                </c:pt>
                <c:pt idx="24">
                  <c:v>569713492.88674641</c:v>
                </c:pt>
                <c:pt idx="25">
                  <c:v>650188751.56368423</c:v>
                </c:pt>
                <c:pt idx="26">
                  <c:v>744314820.91649604</c:v>
                </c:pt>
                <c:pt idx="27">
                  <c:v>854982157.61915815</c:v>
                </c:pt>
                <c:pt idx="28">
                  <c:v>985868252.16493082</c:v>
                </c:pt>
                <c:pt idx="29">
                  <c:v>1141720273.963325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0-4743-989F-AC097E294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790944"/>
        <c:axId val="946787584"/>
      </c:lineChart>
      <c:catAx>
        <c:axId val="946790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Nirmala UI Semilight" panose="020B0402040204020203" pitchFamily="34" charset="0"/>
              </a:defRPr>
            </a:pPr>
            <a:endParaRPr lang="ko-KR"/>
          </a:p>
        </c:txPr>
        <c:crossAx val="946787584"/>
        <c:crosses val="autoZero"/>
        <c:auto val="1"/>
        <c:lblAlgn val="ctr"/>
        <c:lblOffset val="100"/>
        <c:noMultiLvlLbl val="0"/>
      </c:catAx>
      <c:valAx>
        <c:axId val="946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Nirmala UI Semilight" panose="020B0402040204020203" pitchFamily="34" charset="0"/>
              </a:defRPr>
            </a:pPr>
            <a:endParaRPr lang="ko-KR"/>
          </a:p>
        </c:txPr>
        <c:crossAx val="94679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ea"/>
          <a:ea typeface="+mn-ea"/>
          <a:cs typeface="Nirmala UI Semilight" panose="020B0402040204020203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114300</xdr:rowOff>
    </xdr:from>
    <xdr:to>
      <xdr:col>9</xdr:col>
      <xdr:colOff>1131570</xdr:colOff>
      <xdr:row>56</xdr:row>
      <xdr:rowOff>179070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10C44E0-2755-3BA8-D031-8FE29B22F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700F-4315-4155-9839-0A6E6D3238CD}">
  <dimension ref="B1:M33"/>
  <sheetViews>
    <sheetView showGridLines="0" tabSelected="1" zoomScaleNormal="100" workbookViewId="0">
      <selection activeCell="K16" sqref="K16"/>
    </sheetView>
  </sheetViews>
  <sheetFormatPr defaultRowHeight="15.6" x14ac:dyDescent="0.4"/>
  <cols>
    <col min="1" max="1" width="2.796875" style="3" customWidth="1"/>
    <col min="2" max="2" width="8.796875" style="8"/>
    <col min="3" max="5" width="14.3984375" style="9" customWidth="1"/>
    <col min="6" max="6" width="15.296875" style="9" customWidth="1"/>
    <col min="7" max="8" width="14.3984375" style="9" customWidth="1"/>
    <col min="9" max="9" width="13.796875" style="8" customWidth="1"/>
    <col min="10" max="10" width="16" style="10" customWidth="1"/>
    <col min="11" max="11" width="49.3984375" style="3" customWidth="1"/>
    <col min="12" max="12" width="11.796875" style="3" customWidth="1"/>
    <col min="13" max="13" width="11.09765625" style="12" customWidth="1"/>
    <col min="14" max="16384" width="8.796875" style="3"/>
  </cols>
  <sheetData>
    <row r="1" spans="2:13" ht="17.399999999999999" x14ac:dyDescent="0.4">
      <c r="B1" s="23" t="s">
        <v>21</v>
      </c>
    </row>
    <row r="2" spans="2:13" x14ac:dyDescent="0.4">
      <c r="B2" s="8" t="s">
        <v>22</v>
      </c>
      <c r="L2" s="11" t="s">
        <v>12</v>
      </c>
      <c r="M2" s="13">
        <v>10000000</v>
      </c>
    </row>
    <row r="3" spans="2:13" ht="31.2" x14ac:dyDescent="0.4">
      <c r="B3" s="1" t="s">
        <v>0</v>
      </c>
      <c r="C3" s="1" t="s">
        <v>6</v>
      </c>
      <c r="D3" s="1" t="s">
        <v>4</v>
      </c>
      <c r="E3" s="1" t="s">
        <v>11</v>
      </c>
      <c r="F3" s="1" t="s">
        <v>1</v>
      </c>
      <c r="G3" s="1" t="s">
        <v>2</v>
      </c>
      <c r="H3" s="1" t="s">
        <v>3</v>
      </c>
      <c r="I3" s="1" t="s">
        <v>5</v>
      </c>
      <c r="J3" s="2" t="s">
        <v>8</v>
      </c>
      <c r="L3" s="11" t="s">
        <v>9</v>
      </c>
      <c r="M3" s="13">
        <v>500000</v>
      </c>
    </row>
    <row r="4" spans="2:13" x14ac:dyDescent="0.4">
      <c r="B4" s="11">
        <v>1</v>
      </c>
      <c r="C4" s="14">
        <f>+M2+M3*12</f>
        <v>16000000</v>
      </c>
      <c r="D4" s="4">
        <v>0</v>
      </c>
      <c r="E4" s="5">
        <v>16000000</v>
      </c>
      <c r="F4" s="6">
        <f>+E4*J4</f>
        <v>480000</v>
      </c>
      <c r="G4" s="6">
        <f>+F4</f>
        <v>480000</v>
      </c>
      <c r="H4" s="6">
        <f>+C4+G4</f>
        <v>16480000</v>
      </c>
      <c r="I4" s="7">
        <f>+F4/C4</f>
        <v>0.03</v>
      </c>
      <c r="J4" s="15">
        <f>+M4</f>
        <v>0.03</v>
      </c>
      <c r="L4" s="11" t="s">
        <v>10</v>
      </c>
      <c r="M4" s="24">
        <v>0.03</v>
      </c>
    </row>
    <row r="5" spans="2:13" x14ac:dyDescent="0.4">
      <c r="B5" s="11">
        <v>2</v>
      </c>
      <c r="C5" s="14">
        <f>+C4+$M$3*12</f>
        <v>22000000</v>
      </c>
      <c r="D5" s="6">
        <f>+F4</f>
        <v>480000</v>
      </c>
      <c r="E5" s="6">
        <f t="shared" ref="E5:E33" si="0">+C5+D5</f>
        <v>22480000</v>
      </c>
      <c r="F5" s="6">
        <f>+E5*J5</f>
        <v>741840</v>
      </c>
      <c r="G5" s="6">
        <f>+G4+F5</f>
        <v>1221840</v>
      </c>
      <c r="H5" s="6">
        <f>+C5+G5</f>
        <v>23221840</v>
      </c>
      <c r="I5" s="7">
        <f t="shared" ref="I5:I33" si="1">+F5/C5</f>
        <v>3.372E-2</v>
      </c>
      <c r="J5" s="16">
        <f>+J4+(J4*$M$5)</f>
        <v>3.3000000000000002E-2</v>
      </c>
      <c r="L5" s="11" t="s">
        <v>7</v>
      </c>
      <c r="M5" s="25">
        <v>0.1</v>
      </c>
    </row>
    <row r="6" spans="2:13" x14ac:dyDescent="0.4">
      <c r="B6" s="11">
        <v>3</v>
      </c>
      <c r="C6" s="14">
        <f t="shared" ref="C6:C33" si="2">+C5+$M$3*12</f>
        <v>28000000</v>
      </c>
      <c r="D6" s="6">
        <f t="shared" ref="D6:D33" si="3">+F5</f>
        <v>741840</v>
      </c>
      <c r="E6" s="6">
        <f t="shared" si="0"/>
        <v>28741840</v>
      </c>
      <c r="F6" s="6">
        <f t="shared" ref="F6:F33" si="4">+E6*J6</f>
        <v>1043328.792</v>
      </c>
      <c r="G6" s="6">
        <f t="shared" ref="G6:G33" si="5">+G5+F6</f>
        <v>2265168.7919999999</v>
      </c>
      <c r="H6" s="6">
        <f t="shared" ref="H6:H33" si="6">+C6+G6</f>
        <v>30265168.791999999</v>
      </c>
      <c r="I6" s="7">
        <f t="shared" si="1"/>
        <v>3.7261742571428572E-2</v>
      </c>
      <c r="J6" s="16">
        <f>+J5+(J5*$M$5)</f>
        <v>3.6299999999999999E-2</v>
      </c>
      <c r="L6" s="3" t="s">
        <v>23</v>
      </c>
    </row>
    <row r="7" spans="2:13" x14ac:dyDescent="0.4">
      <c r="B7" s="11">
        <v>4</v>
      </c>
      <c r="C7" s="14">
        <f t="shared" si="2"/>
        <v>34000000</v>
      </c>
      <c r="D7" s="6">
        <f t="shared" si="3"/>
        <v>1043328.792</v>
      </c>
      <c r="E7" s="6">
        <f t="shared" si="0"/>
        <v>35043328.792000003</v>
      </c>
      <c r="F7" s="6">
        <f t="shared" si="4"/>
        <v>1399280.1186645601</v>
      </c>
      <c r="G7" s="6">
        <f t="shared" si="5"/>
        <v>3664448.9106645603</v>
      </c>
      <c r="H7" s="6">
        <f t="shared" si="6"/>
        <v>37664448.910664558</v>
      </c>
      <c r="I7" s="7">
        <f t="shared" si="1"/>
        <v>4.115529760778118E-2</v>
      </c>
      <c r="J7" s="16">
        <f>+J6+(J6*$M$5)</f>
        <v>3.993E-2</v>
      </c>
    </row>
    <row r="8" spans="2:13" x14ac:dyDescent="0.4">
      <c r="B8" s="11">
        <v>5</v>
      </c>
      <c r="C8" s="14">
        <f t="shared" si="2"/>
        <v>40000000</v>
      </c>
      <c r="D8" s="6">
        <f t="shared" si="3"/>
        <v>1399280.1186645601</v>
      </c>
      <c r="E8" s="6">
        <f t="shared" si="0"/>
        <v>41399280.118664563</v>
      </c>
      <c r="F8" s="6">
        <f t="shared" si="4"/>
        <v>1818380.5806521038</v>
      </c>
      <c r="G8" s="6">
        <f t="shared" si="5"/>
        <v>5482829.491316664</v>
      </c>
      <c r="H8" s="6">
        <f t="shared" si="6"/>
        <v>45482829.491316661</v>
      </c>
      <c r="I8" s="7">
        <f t="shared" si="1"/>
        <v>4.5459514516302597E-2</v>
      </c>
      <c r="J8" s="16">
        <f>+J7+(J7*$M$5)</f>
        <v>4.3923000000000004E-2</v>
      </c>
    </row>
    <row r="9" spans="2:13" x14ac:dyDescent="0.4">
      <c r="B9" s="18">
        <v>6</v>
      </c>
      <c r="C9" s="14">
        <f t="shared" si="2"/>
        <v>46000000</v>
      </c>
      <c r="D9" s="6">
        <f t="shared" si="3"/>
        <v>1818380.5806521038</v>
      </c>
      <c r="E9" s="6">
        <f t="shared" si="0"/>
        <v>47818380.580652103</v>
      </c>
      <c r="F9" s="17">
        <f t="shared" si="4"/>
        <v>2310359.403268381</v>
      </c>
      <c r="G9" s="6">
        <f t="shared" si="5"/>
        <v>7793188.8945850451</v>
      </c>
      <c r="H9" s="6">
        <f t="shared" si="6"/>
        <v>53793188.894585043</v>
      </c>
      <c r="I9" s="7">
        <f t="shared" si="1"/>
        <v>5.0225204418877852E-2</v>
      </c>
      <c r="J9" s="16">
        <f>+J8+(J8*$M$5)</f>
        <v>4.8315300000000005E-2</v>
      </c>
      <c r="K9" s="3" t="s">
        <v>17</v>
      </c>
    </row>
    <row r="10" spans="2:13" x14ac:dyDescent="0.4">
      <c r="B10" s="11">
        <v>7</v>
      </c>
      <c r="C10" s="14">
        <f t="shared" si="2"/>
        <v>52000000</v>
      </c>
      <c r="D10" s="6">
        <f t="shared" si="3"/>
        <v>2310359.403268381</v>
      </c>
      <c r="E10" s="6">
        <f t="shared" si="0"/>
        <v>54310359.403268382</v>
      </c>
      <c r="F10" s="6">
        <f t="shared" si="4"/>
        <v>2886423.4384444063</v>
      </c>
      <c r="G10" s="6">
        <f t="shared" si="5"/>
        <v>10679612.333029451</v>
      </c>
      <c r="H10" s="6">
        <f t="shared" si="6"/>
        <v>62679612.333029449</v>
      </c>
      <c r="I10" s="7">
        <f t="shared" si="1"/>
        <v>5.550814304700781E-2</v>
      </c>
      <c r="J10" s="16">
        <f>+J9+(J9*$M$5)</f>
        <v>5.3146830000000006E-2</v>
      </c>
    </row>
    <row r="11" spans="2:13" x14ac:dyDescent="0.4">
      <c r="B11" s="18">
        <v>8</v>
      </c>
      <c r="C11" s="14">
        <f t="shared" si="2"/>
        <v>58000000</v>
      </c>
      <c r="D11" s="6">
        <f t="shared" si="3"/>
        <v>2886423.4384444063</v>
      </c>
      <c r="E11" s="6">
        <f t="shared" si="0"/>
        <v>60886423.438444406</v>
      </c>
      <c r="F11" s="17">
        <f t="shared" si="4"/>
        <v>3559512.4353701225</v>
      </c>
      <c r="G11" s="6">
        <f t="shared" si="5"/>
        <v>14239124.768399574</v>
      </c>
      <c r="H11" s="6">
        <f t="shared" si="6"/>
        <v>72239124.768399566</v>
      </c>
      <c r="I11" s="7">
        <f t="shared" si="1"/>
        <v>6.1370904058105559E-2</v>
      </c>
      <c r="J11" s="16">
        <f>+J10+(J10*$M$5)</f>
        <v>5.8461513000000007E-2</v>
      </c>
      <c r="K11" s="3" t="s">
        <v>18</v>
      </c>
    </row>
    <row r="12" spans="2:13" x14ac:dyDescent="0.4">
      <c r="B12" s="11">
        <v>9</v>
      </c>
      <c r="C12" s="14">
        <f t="shared" si="2"/>
        <v>64000000</v>
      </c>
      <c r="D12" s="6">
        <f t="shared" si="3"/>
        <v>3559512.4353701225</v>
      </c>
      <c r="E12" s="6">
        <f t="shared" si="0"/>
        <v>67559512.435370117</v>
      </c>
      <c r="F12" s="6">
        <f t="shared" si="4"/>
        <v>4344594.4459654577</v>
      </c>
      <c r="G12" s="6">
        <f t="shared" si="5"/>
        <v>18583719.214365032</v>
      </c>
      <c r="H12" s="6">
        <f t="shared" si="6"/>
        <v>82583719.214365035</v>
      </c>
      <c r="I12" s="7">
        <f t="shared" si="1"/>
        <v>6.788428821821027E-2</v>
      </c>
      <c r="J12" s="16">
        <f>+J11+(J11*$M$5)</f>
        <v>6.4307664300000011E-2</v>
      </c>
      <c r="K12" s="12"/>
    </row>
    <row r="13" spans="2:13" x14ac:dyDescent="0.4">
      <c r="B13" s="11">
        <v>10</v>
      </c>
      <c r="C13" s="14">
        <f t="shared" si="2"/>
        <v>70000000</v>
      </c>
      <c r="D13" s="6">
        <f t="shared" si="3"/>
        <v>4344594.4459654577</v>
      </c>
      <c r="E13" s="6">
        <f t="shared" si="0"/>
        <v>74344594.445965454</v>
      </c>
      <c r="F13" s="6">
        <f t="shared" si="4"/>
        <v>5259019.9443658711</v>
      </c>
      <c r="G13" s="6">
        <f t="shared" si="5"/>
        <v>23842739.158730902</v>
      </c>
      <c r="H13" s="6">
        <f t="shared" si="6"/>
        <v>93842739.158730894</v>
      </c>
      <c r="I13" s="7">
        <f t="shared" si="1"/>
        <v>7.5128856348083875E-2</v>
      </c>
      <c r="J13" s="16">
        <f>+J12+(J12*$M$5)</f>
        <v>7.073843073000001E-2</v>
      </c>
    </row>
    <row r="14" spans="2:13" x14ac:dyDescent="0.4">
      <c r="B14" s="18">
        <v>11</v>
      </c>
      <c r="C14" s="14">
        <f t="shared" si="2"/>
        <v>76000000</v>
      </c>
      <c r="D14" s="6">
        <f t="shared" si="3"/>
        <v>5259019.9443658711</v>
      </c>
      <c r="E14" s="6">
        <f t="shared" si="0"/>
        <v>81259019.944365874</v>
      </c>
      <c r="F14" s="17">
        <f t="shared" si="4"/>
        <v>6322949.1088744365</v>
      </c>
      <c r="G14" s="6">
        <f t="shared" si="5"/>
        <v>30165688.267605338</v>
      </c>
      <c r="H14" s="6">
        <f t="shared" si="6"/>
        <v>106165688.26760533</v>
      </c>
      <c r="I14" s="7">
        <f t="shared" si="1"/>
        <v>8.3196698800979421E-2</v>
      </c>
      <c r="J14" s="16">
        <f>+J13+(J13*$M$5)</f>
        <v>7.7812273803000015E-2</v>
      </c>
      <c r="K14" s="12" t="s">
        <v>16</v>
      </c>
    </row>
    <row r="15" spans="2:13" x14ac:dyDescent="0.4">
      <c r="B15" s="11">
        <v>12</v>
      </c>
      <c r="C15" s="14">
        <f t="shared" si="2"/>
        <v>82000000</v>
      </c>
      <c r="D15" s="6">
        <f t="shared" si="3"/>
        <v>6322949.1088744365</v>
      </c>
      <c r="E15" s="6">
        <f t="shared" si="0"/>
        <v>88322949.10887444</v>
      </c>
      <c r="F15" s="6">
        <f t="shared" si="4"/>
        <v>7559870.4490629919</v>
      </c>
      <c r="G15" s="6">
        <f t="shared" si="5"/>
        <v>37725558.71666833</v>
      </c>
      <c r="H15" s="6">
        <f t="shared" si="6"/>
        <v>119725558.71666834</v>
      </c>
      <c r="I15" s="7">
        <f t="shared" si="1"/>
        <v>9.2193542061743808E-2</v>
      </c>
      <c r="J15" s="16">
        <f>+J14+(J14*$M$5)</f>
        <v>8.5593501183300016E-2</v>
      </c>
    </row>
    <row r="16" spans="2:13" x14ac:dyDescent="0.4">
      <c r="B16" s="11">
        <v>13</v>
      </c>
      <c r="C16" s="14">
        <f t="shared" si="2"/>
        <v>88000000</v>
      </c>
      <c r="D16" s="6">
        <f t="shared" si="3"/>
        <v>7559870.4490629919</v>
      </c>
      <c r="E16" s="6">
        <f t="shared" si="0"/>
        <v>95559870.449062988</v>
      </c>
      <c r="F16" s="6">
        <f t="shared" si="4"/>
        <v>8997234.2727936562</v>
      </c>
      <c r="G16" s="6">
        <f t="shared" si="5"/>
        <v>46722792.989461988</v>
      </c>
      <c r="H16" s="6">
        <f t="shared" si="6"/>
        <v>134722792.98946199</v>
      </c>
      <c r="I16" s="7">
        <f t="shared" si="1"/>
        <v>0.10224129855447336</v>
      </c>
      <c r="J16" s="16">
        <f>+J15+(J15*$M$5)</f>
        <v>9.4152851301630022E-2</v>
      </c>
    </row>
    <row r="17" spans="2:11" x14ac:dyDescent="0.4">
      <c r="B17" s="18">
        <v>14</v>
      </c>
      <c r="C17" s="14">
        <f t="shared" si="2"/>
        <v>94000000</v>
      </c>
      <c r="D17" s="6">
        <f t="shared" si="3"/>
        <v>8997234.2727936562</v>
      </c>
      <c r="E17" s="6">
        <f t="shared" si="0"/>
        <v>102997234.27279365</v>
      </c>
      <c r="F17" s="17">
        <f t="shared" si="4"/>
        <v>10667231.61126204</v>
      </c>
      <c r="G17" s="6">
        <f t="shared" si="5"/>
        <v>57390024.600724027</v>
      </c>
      <c r="H17" s="6">
        <f t="shared" si="6"/>
        <v>151390024.60072404</v>
      </c>
      <c r="I17" s="7">
        <f t="shared" si="1"/>
        <v>0.11348118735385149</v>
      </c>
      <c r="J17" s="16">
        <f>+J16+(J16*$M$5)</f>
        <v>0.10356813643179302</v>
      </c>
      <c r="K17" s="3" t="s">
        <v>20</v>
      </c>
    </row>
    <row r="18" spans="2:11" x14ac:dyDescent="0.4">
      <c r="B18" s="18">
        <v>15</v>
      </c>
      <c r="C18" s="14">
        <f t="shared" si="2"/>
        <v>100000000</v>
      </c>
      <c r="D18" s="6">
        <f t="shared" si="3"/>
        <v>10667231.61126204</v>
      </c>
      <c r="E18" s="6">
        <f t="shared" si="0"/>
        <v>110667231.61126204</v>
      </c>
      <c r="F18" s="17">
        <f t="shared" si="4"/>
        <v>12607758.836248428</v>
      </c>
      <c r="G18" s="6">
        <f t="shared" si="5"/>
        <v>69997783.436972454</v>
      </c>
      <c r="H18" s="6">
        <f t="shared" si="6"/>
        <v>169997783.43697244</v>
      </c>
      <c r="I18" s="22">
        <f t="shared" si="1"/>
        <v>0.12607758836248428</v>
      </c>
      <c r="J18" s="16">
        <f>+J17+(J17*$M$5)</f>
        <v>0.11392495007497233</v>
      </c>
      <c r="K18" s="19" t="s">
        <v>15</v>
      </c>
    </row>
    <row r="19" spans="2:11" x14ac:dyDescent="0.4">
      <c r="B19" s="11">
        <v>16</v>
      </c>
      <c r="C19" s="14">
        <f t="shared" si="2"/>
        <v>106000000</v>
      </c>
      <c r="D19" s="6">
        <f t="shared" si="3"/>
        <v>12607758.836248428</v>
      </c>
      <c r="E19" s="6">
        <f t="shared" si="0"/>
        <v>118607758.83624843</v>
      </c>
      <c r="F19" s="6">
        <f t="shared" si="4"/>
        <v>14863621.304316355</v>
      </c>
      <c r="G19" s="6">
        <f t="shared" si="5"/>
        <v>84861404.741288811</v>
      </c>
      <c r="H19" s="6">
        <f t="shared" si="6"/>
        <v>190861404.74128881</v>
      </c>
      <c r="I19" s="7">
        <f t="shared" si="1"/>
        <v>0.14022284249355052</v>
      </c>
      <c r="J19" s="16">
        <f>+J18+(J18*$M$5)</f>
        <v>0.12531744508246956</v>
      </c>
    </row>
    <row r="20" spans="2:11" x14ac:dyDescent="0.4">
      <c r="B20" s="11">
        <v>17</v>
      </c>
      <c r="C20" s="14">
        <f t="shared" si="2"/>
        <v>112000000</v>
      </c>
      <c r="D20" s="6">
        <f t="shared" si="3"/>
        <v>14863621.304316355</v>
      </c>
      <c r="E20" s="6">
        <f t="shared" si="0"/>
        <v>126863621.30431636</v>
      </c>
      <c r="F20" s="6">
        <f t="shared" si="4"/>
        <v>17488047.385343567</v>
      </c>
      <c r="G20" s="6">
        <f t="shared" si="5"/>
        <v>102349452.12663238</v>
      </c>
      <c r="H20" s="6">
        <f t="shared" si="6"/>
        <v>214349452.12663239</v>
      </c>
      <c r="I20" s="7">
        <f t="shared" si="1"/>
        <v>0.15614328022628185</v>
      </c>
      <c r="J20" s="16">
        <f>+J19+(J19*$M$5)</f>
        <v>0.13784918959071651</v>
      </c>
    </row>
    <row r="21" spans="2:11" x14ac:dyDescent="0.4">
      <c r="B21" s="18">
        <v>18</v>
      </c>
      <c r="C21" s="14">
        <f t="shared" si="2"/>
        <v>118000000</v>
      </c>
      <c r="D21" s="6">
        <f t="shared" si="3"/>
        <v>17488047.385343567</v>
      </c>
      <c r="E21" s="6">
        <f t="shared" si="0"/>
        <v>135488047.38534355</v>
      </c>
      <c r="F21" s="17">
        <f t="shared" si="4"/>
        <v>20544609.284428027</v>
      </c>
      <c r="G21" s="6">
        <f t="shared" si="5"/>
        <v>122894061.41106041</v>
      </c>
      <c r="H21" s="6">
        <f t="shared" si="6"/>
        <v>240894061.41106039</v>
      </c>
      <c r="I21" s="7">
        <f t="shared" si="1"/>
        <v>0.17410685834261039</v>
      </c>
      <c r="J21" s="16">
        <f>+J20+(J20*$M$5)</f>
        <v>0.15163410854978818</v>
      </c>
      <c r="K21" s="19" t="s">
        <v>14</v>
      </c>
    </row>
    <row r="22" spans="2:11" x14ac:dyDescent="0.4">
      <c r="B22" s="11">
        <v>19</v>
      </c>
      <c r="C22" s="14">
        <f t="shared" si="2"/>
        <v>124000000</v>
      </c>
      <c r="D22" s="6">
        <f t="shared" si="3"/>
        <v>20544609.284428027</v>
      </c>
      <c r="E22" s="6">
        <f t="shared" si="0"/>
        <v>144544609.28442803</v>
      </c>
      <c r="F22" s="6">
        <f t="shared" si="4"/>
        <v>24109682.271973848</v>
      </c>
      <c r="G22" s="6">
        <f t="shared" si="5"/>
        <v>147003743.68303424</v>
      </c>
      <c r="H22" s="6">
        <f t="shared" si="6"/>
        <v>271003743.68303424</v>
      </c>
      <c r="I22" s="7">
        <f t="shared" si="1"/>
        <v>0.19443292154817621</v>
      </c>
      <c r="J22" s="16">
        <f>+J21+(J21*$M$5)</f>
        <v>0.166797519404767</v>
      </c>
    </row>
    <row r="23" spans="2:11" x14ac:dyDescent="0.4">
      <c r="B23" s="18">
        <v>20</v>
      </c>
      <c r="C23" s="14">
        <f t="shared" si="2"/>
        <v>130000000</v>
      </c>
      <c r="D23" s="6">
        <f t="shared" si="3"/>
        <v>24109682.271973848</v>
      </c>
      <c r="E23" s="6">
        <f t="shared" si="0"/>
        <v>154109682.27197385</v>
      </c>
      <c r="F23" s="6">
        <f t="shared" si="4"/>
        <v>28275623.991144236</v>
      </c>
      <c r="G23" s="6">
        <f t="shared" si="5"/>
        <v>175279367.67417848</v>
      </c>
      <c r="H23" s="6">
        <f t="shared" si="6"/>
        <v>305279367.67417848</v>
      </c>
      <c r="I23" s="22">
        <f t="shared" si="1"/>
        <v>0.21750479993187874</v>
      </c>
      <c r="J23" s="16">
        <f>+J22+(J22*$M$5)</f>
        <v>0.18347727134524369</v>
      </c>
    </row>
    <row r="24" spans="2:11" x14ac:dyDescent="0.4">
      <c r="B24" s="11">
        <v>21</v>
      </c>
      <c r="C24" s="14">
        <f t="shared" si="2"/>
        <v>136000000</v>
      </c>
      <c r="D24" s="6">
        <f t="shared" si="3"/>
        <v>28275623.991144236</v>
      </c>
      <c r="E24" s="6">
        <f t="shared" si="0"/>
        <v>164275623.99114424</v>
      </c>
      <c r="F24" s="6">
        <f t="shared" si="4"/>
        <v>33154927.562275637</v>
      </c>
      <c r="G24" s="6">
        <f t="shared" si="5"/>
        <v>208434295.23645413</v>
      </c>
      <c r="H24" s="6">
        <f t="shared" si="6"/>
        <v>344434295.23645413</v>
      </c>
      <c r="I24" s="7">
        <f t="shared" si="1"/>
        <v>0.24378623207555616</v>
      </c>
      <c r="J24" s="16">
        <f>+J23+(J23*$M$5)</f>
        <v>0.20182499847976806</v>
      </c>
    </row>
    <row r="25" spans="2:11" x14ac:dyDescent="0.4">
      <c r="B25" s="11">
        <v>22</v>
      </c>
      <c r="C25" s="14">
        <f t="shared" si="2"/>
        <v>142000000</v>
      </c>
      <c r="D25" s="6">
        <f t="shared" si="3"/>
        <v>33154927.562275637</v>
      </c>
      <c r="E25" s="6">
        <f t="shared" si="0"/>
        <v>175154927.56227565</v>
      </c>
      <c r="F25" s="6">
        <f t="shared" si="4"/>
        <v>38885707.287878186</v>
      </c>
      <c r="G25" s="6">
        <f t="shared" si="5"/>
        <v>247320002.52433231</v>
      </c>
      <c r="H25" s="6">
        <f t="shared" si="6"/>
        <v>389320002.52433228</v>
      </c>
      <c r="I25" s="7">
        <f t="shared" si="1"/>
        <v>0.27384300906956471</v>
      </c>
      <c r="J25" s="16">
        <f>+J24+(J24*$M$5)</f>
        <v>0.22200749832774486</v>
      </c>
    </row>
    <row r="26" spans="2:11" x14ac:dyDescent="0.4">
      <c r="B26" s="11">
        <v>23</v>
      </c>
      <c r="C26" s="14">
        <f t="shared" si="2"/>
        <v>148000000</v>
      </c>
      <c r="D26" s="6">
        <f t="shared" si="3"/>
        <v>38885707.287878186</v>
      </c>
      <c r="E26" s="6">
        <f t="shared" si="0"/>
        <v>186885707.28787819</v>
      </c>
      <c r="F26" s="6">
        <f t="shared" si="4"/>
        <v>45639031.183012336</v>
      </c>
      <c r="G26" s="6">
        <f t="shared" si="5"/>
        <v>292959033.70734465</v>
      </c>
      <c r="H26" s="6">
        <f t="shared" si="6"/>
        <v>440959033.70734465</v>
      </c>
      <c r="I26" s="7">
        <f t="shared" si="1"/>
        <v>0.30837183231765092</v>
      </c>
      <c r="J26" s="16">
        <f>+J25+(J25*$M$5)</f>
        <v>0.24420824816051934</v>
      </c>
    </row>
    <row r="27" spans="2:11" x14ac:dyDescent="0.4">
      <c r="B27" s="11">
        <v>24</v>
      </c>
      <c r="C27" s="14">
        <f t="shared" si="2"/>
        <v>154000000</v>
      </c>
      <c r="D27" s="6">
        <f t="shared" si="3"/>
        <v>45639031.183012336</v>
      </c>
      <c r="E27" s="6">
        <f t="shared" si="0"/>
        <v>199639031.18301234</v>
      </c>
      <c r="F27" s="6">
        <f t="shared" si="4"/>
        <v>53628847.876633413</v>
      </c>
      <c r="G27" s="6">
        <f t="shared" si="5"/>
        <v>346587881.58397806</v>
      </c>
      <c r="H27" s="6">
        <f t="shared" si="6"/>
        <v>500587881.58397806</v>
      </c>
      <c r="I27" s="7">
        <f t="shared" si="1"/>
        <v>0.34823927192619097</v>
      </c>
      <c r="J27" s="16">
        <f>+J26+(J26*$M$5)</f>
        <v>0.26862907297657129</v>
      </c>
    </row>
    <row r="28" spans="2:11" x14ac:dyDescent="0.4">
      <c r="B28" s="11">
        <v>25</v>
      </c>
      <c r="C28" s="14">
        <f t="shared" si="2"/>
        <v>160000000</v>
      </c>
      <c r="D28" s="6">
        <f t="shared" si="3"/>
        <v>53628847.876633413</v>
      </c>
      <c r="E28" s="6">
        <f t="shared" si="0"/>
        <v>213628847.87663341</v>
      </c>
      <c r="F28" s="6">
        <f t="shared" si="4"/>
        <v>63125611.302768297</v>
      </c>
      <c r="G28" s="6">
        <f t="shared" si="5"/>
        <v>409713492.88674635</v>
      </c>
      <c r="H28" s="6">
        <f t="shared" si="6"/>
        <v>569713492.88674641</v>
      </c>
      <c r="I28" s="7">
        <f t="shared" si="1"/>
        <v>0.39453507064230187</v>
      </c>
      <c r="J28" s="16">
        <f>+J27+(J27*$M$5)</f>
        <v>0.29549198027422841</v>
      </c>
    </row>
    <row r="29" spans="2:11" x14ac:dyDescent="0.4">
      <c r="B29" s="11">
        <v>26</v>
      </c>
      <c r="C29" s="14">
        <f t="shared" si="2"/>
        <v>166000000</v>
      </c>
      <c r="D29" s="6">
        <f t="shared" si="3"/>
        <v>63125611.302768297</v>
      </c>
      <c r="E29" s="6">
        <f t="shared" si="0"/>
        <v>229125611.30276829</v>
      </c>
      <c r="F29" s="6">
        <f t="shared" si="4"/>
        <v>74475258.676937953</v>
      </c>
      <c r="G29" s="6">
        <f t="shared" si="5"/>
        <v>484188751.56368428</v>
      </c>
      <c r="H29" s="6">
        <f t="shared" si="6"/>
        <v>650188751.56368423</v>
      </c>
      <c r="I29" s="7">
        <f t="shared" si="1"/>
        <v>0.44864613660805996</v>
      </c>
      <c r="J29" s="16">
        <f>+J28+(J28*$M$5)</f>
        <v>0.32504117830165125</v>
      </c>
    </row>
    <row r="30" spans="2:11" x14ac:dyDescent="0.4">
      <c r="B30" s="11">
        <v>27</v>
      </c>
      <c r="C30" s="14">
        <f t="shared" si="2"/>
        <v>172000000</v>
      </c>
      <c r="D30" s="6">
        <f t="shared" si="3"/>
        <v>74475258.676937953</v>
      </c>
      <c r="E30" s="6">
        <f t="shared" si="0"/>
        <v>246475258.67693794</v>
      </c>
      <c r="F30" s="6">
        <f t="shared" si="4"/>
        <v>88126069.352811813</v>
      </c>
      <c r="G30" s="6">
        <f t="shared" si="5"/>
        <v>572314820.91649604</v>
      </c>
      <c r="H30" s="6">
        <f t="shared" si="6"/>
        <v>744314820.91649604</v>
      </c>
      <c r="I30" s="7">
        <f t="shared" si="1"/>
        <v>0.51236086833030126</v>
      </c>
      <c r="J30" s="16">
        <f>+J29+(J29*$M$5)</f>
        <v>0.35754529613181635</v>
      </c>
    </row>
    <row r="31" spans="2:11" x14ac:dyDescent="0.4">
      <c r="B31" s="18">
        <v>28</v>
      </c>
      <c r="C31" s="14">
        <f t="shared" si="2"/>
        <v>178000000</v>
      </c>
      <c r="D31" s="6">
        <f t="shared" si="3"/>
        <v>88126069.352811813</v>
      </c>
      <c r="E31" s="6">
        <f t="shared" si="0"/>
        <v>266126069.35281181</v>
      </c>
      <c r="F31" s="17">
        <f t="shared" si="4"/>
        <v>104667336.70266214</v>
      </c>
      <c r="G31" s="6">
        <f t="shared" si="5"/>
        <v>676982157.61915815</v>
      </c>
      <c r="H31" s="6">
        <f t="shared" si="6"/>
        <v>854982157.61915815</v>
      </c>
      <c r="I31" s="7">
        <f t="shared" si="1"/>
        <v>0.58801874552057387</v>
      </c>
      <c r="J31" s="16">
        <f>+J30+(J30*$M$5)</f>
        <v>0.393299825744998</v>
      </c>
      <c r="K31" s="3" t="s">
        <v>19</v>
      </c>
    </row>
    <row r="32" spans="2:11" x14ac:dyDescent="0.4">
      <c r="B32" s="21">
        <v>29</v>
      </c>
      <c r="C32" s="14">
        <f t="shared" si="2"/>
        <v>184000000</v>
      </c>
      <c r="D32" s="6">
        <f t="shared" si="3"/>
        <v>104667336.70266214</v>
      </c>
      <c r="E32" s="6">
        <f t="shared" si="0"/>
        <v>288667336.70266211</v>
      </c>
      <c r="F32" s="6">
        <f t="shared" si="4"/>
        <v>124886094.54577264</v>
      </c>
      <c r="G32" s="6">
        <f t="shared" si="5"/>
        <v>801868252.16493082</v>
      </c>
      <c r="H32" s="6">
        <f t="shared" si="6"/>
        <v>985868252.16493082</v>
      </c>
      <c r="I32" s="20">
        <f t="shared" si="1"/>
        <v>0.67872877470528614</v>
      </c>
      <c r="J32" s="16">
        <f>+J31+(J31*$M$5)</f>
        <v>0.43262980831949782</v>
      </c>
      <c r="K32" s="19" t="s">
        <v>13</v>
      </c>
    </row>
    <row r="33" spans="2:10" x14ac:dyDescent="0.4">
      <c r="B33" s="11">
        <v>30</v>
      </c>
      <c r="C33" s="14">
        <f t="shared" si="2"/>
        <v>190000000</v>
      </c>
      <c r="D33" s="6">
        <f t="shared" si="3"/>
        <v>124886094.54577264</v>
      </c>
      <c r="E33" s="6">
        <f t="shared" si="0"/>
        <v>314886094.54577267</v>
      </c>
      <c r="F33" s="6">
        <f t="shared" si="4"/>
        <v>149852021.7983942</v>
      </c>
      <c r="G33" s="6">
        <f t="shared" si="5"/>
        <v>951720273.96332502</v>
      </c>
      <c r="H33" s="6">
        <f t="shared" si="6"/>
        <v>1141720273.963325</v>
      </c>
      <c r="I33" s="7">
        <f t="shared" si="1"/>
        <v>0.78869485157049579</v>
      </c>
      <c r="J33" s="16">
        <f>+J32+(J32*$M$5)</f>
        <v>0.47589278915144761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백현정</dc:creator>
  <cp:lastModifiedBy>백현정</cp:lastModifiedBy>
  <dcterms:created xsi:type="dcterms:W3CDTF">2026-04-15T11:54:17Z</dcterms:created>
  <dcterms:modified xsi:type="dcterms:W3CDTF">2026-04-15T14:39:53Z</dcterms:modified>
</cp:coreProperties>
</file>